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90" windowWidth="12120" windowHeight="7170" activeTab="0"/>
  </bookViews>
  <sheets>
    <sheet name="PLANILHA" sheetId="1" r:id="rId1"/>
    <sheet name="MEMORIA" sheetId="2" r:id="rId2"/>
  </sheets>
  <definedNames>
    <definedName name="_xlnm.Print_Titles" localSheetId="0">'PLANILHA'!$1:$6</definedName>
  </definedNames>
  <calcPr fullCalcOnLoad="1"/>
</workbook>
</file>

<file path=xl/sharedStrings.xml><?xml version="1.0" encoding="utf-8"?>
<sst xmlns="http://schemas.openxmlformats.org/spreadsheetml/2006/main" count="41" uniqueCount="39">
  <si>
    <t>MESES</t>
  </si>
  <si>
    <t>% CORREÇÃO</t>
  </si>
  <si>
    <t>REMUNERAÇÃO DEVIDA</t>
  </si>
  <si>
    <t>TOTAL</t>
  </si>
  <si>
    <t>Salário</t>
  </si>
  <si>
    <t>MATRICULA:</t>
  </si>
  <si>
    <t>ESCOLARIDADE DO CARGO:</t>
  </si>
  <si>
    <t>Total</t>
  </si>
  <si>
    <t>REMUNERAÇÃO ¹</t>
  </si>
  <si>
    <t>MESES
(a partir da demissão)</t>
  </si>
  <si>
    <t>CARGO ATUAL:</t>
  </si>
  <si>
    <t>DATA DA DEMISSÃO:</t>
  </si>
  <si>
    <t>DATA DA ADMISSÃO ANISTIA :</t>
  </si>
  <si>
    <t>CALCULO  DOS  MESES  ANTERIORES</t>
  </si>
  <si>
    <t>Elaborado por:</t>
  </si>
  <si>
    <t>Responsável</t>
  </si>
  <si>
    <t>NOME DO EMPREGADO:</t>
  </si>
  <si>
    <t>(1) Remuneração Devidda na Demissão</t>
  </si>
  <si>
    <t xml:space="preserve">REMUNERAÇÃO </t>
  </si>
  <si>
    <t>RECEBIDA</t>
  </si>
  <si>
    <t>DEVIDA</t>
  </si>
  <si>
    <t>DEVIDA - RECEBIDA</t>
  </si>
  <si>
    <t>DIFERENÇA A RECEBER</t>
  </si>
  <si>
    <t>CONVERSÃO  1.000</t>
  </si>
  <si>
    <t>CONVERSÃO URV  661,0052</t>
  </si>
  <si>
    <t>Horas Extras Incorporadas</t>
  </si>
  <si>
    <t>Anuênios</t>
  </si>
  <si>
    <t>OBS: Não considerado no total da remuneração, o valor da parcela Gratif. de Função e/ou Adic. Func. comissão e seus reflexos.</t>
  </si>
  <si>
    <t>Brasília,            /           /</t>
  </si>
  <si>
    <t>Adic. D.L. 1971/82</t>
  </si>
  <si>
    <t>FUNDAMENTAL</t>
  </si>
  <si>
    <t xml:space="preserve"> fevereiro-09</t>
  </si>
  <si>
    <t xml:space="preserve"> janeiro-10</t>
  </si>
  <si>
    <t xml:space="preserve"> janeiro-11</t>
  </si>
  <si>
    <t xml:space="preserve"> janeiro-12</t>
  </si>
  <si>
    <t xml:space="preserve">REF. ATUAL: </t>
  </si>
  <si>
    <t xml:space="preserve">NOVA REF.:  </t>
  </si>
  <si>
    <t xml:space="preserve"> abril-92</t>
  </si>
  <si>
    <t>Adicional de Funç. Comissionada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</si>
</sst>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[$-416]mmmm\-yy;@"/>
    <numFmt numFmtId="174" formatCode="mmm/yyyy"/>
    <numFmt numFmtId="175" formatCode="0.0%"/>
    <numFmt numFmtId="176" formatCode="0.000%"/>
    <numFmt numFmtId="177" formatCode="0.0000%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</numFmts>
  <fonts count="25">
    <font>
      <sz val="9"/>
      <name val="Franklin Gothic Medium"/>
      <family val="0"/>
    </font>
    <font>
      <sz val="8"/>
      <name val="Franklin Gothic Medium"/>
      <family val="0"/>
    </font>
    <font>
      <sz val="12"/>
      <name val="Franklin Gothic Medium"/>
      <family val="0"/>
    </font>
    <font>
      <b/>
      <sz val="12"/>
      <name val="Franklin Gothic Medium"/>
      <family val="0"/>
    </font>
    <font>
      <sz val="12"/>
      <color indexed="10"/>
      <name val="Franklin Gothic Medium"/>
      <family val="0"/>
    </font>
    <font>
      <u val="single"/>
      <sz val="5.4"/>
      <color indexed="12"/>
      <name val="Franklin Gothic Medium"/>
      <family val="0"/>
    </font>
    <font>
      <u val="single"/>
      <sz val="5.4"/>
      <color indexed="36"/>
      <name val="Franklin Gothic Medium"/>
      <family val="0"/>
    </font>
    <font>
      <sz val="10"/>
      <name val="Franklin Gothic Mediu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76">
    <xf numFmtId="0" fontId="0" fillId="0" borderId="0" xfId="0" applyAlignment="1">
      <alignment/>
    </xf>
    <xf numFmtId="171" fontId="0" fillId="0" borderId="0" xfId="53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right" vertical="center" wrapText="1"/>
    </xf>
    <xf numFmtId="171" fontId="2" fillId="0" borderId="10" xfId="53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/>
    </xf>
    <xf numFmtId="0" fontId="2" fillId="24" borderId="11" xfId="0" applyFont="1" applyFill="1" applyBorder="1" applyAlignment="1">
      <alignment horizontal="center" vertical="center" wrapText="1"/>
    </xf>
    <xf numFmtId="171" fontId="2" fillId="24" borderId="11" xfId="53" applyFont="1" applyFill="1" applyBorder="1" applyAlignment="1">
      <alignment horizontal="right" vertical="center" wrapText="1"/>
    </xf>
    <xf numFmtId="175" fontId="2" fillId="24" borderId="11" xfId="0" applyNumberFormat="1" applyFont="1" applyFill="1" applyBorder="1" applyAlignment="1">
      <alignment horizontal="right" vertical="center" wrapText="1"/>
    </xf>
    <xf numFmtId="173" fontId="2" fillId="0" borderId="10" xfId="0" applyNumberFormat="1" applyFont="1" applyBorder="1" applyAlignment="1" quotePrefix="1">
      <alignment horizontal="right"/>
    </xf>
    <xf numFmtId="171" fontId="2" fillId="0" borderId="11" xfId="53" applyFont="1" applyFill="1" applyBorder="1" applyAlignment="1">
      <alignment horizontal="center" vertical="center" wrapText="1"/>
    </xf>
    <xf numFmtId="10" fontId="2" fillId="0" borderId="11" xfId="0" applyNumberFormat="1" applyFont="1" applyFill="1" applyBorder="1" applyAlignment="1">
      <alignment horizontal="right" vertical="center" wrapText="1"/>
    </xf>
    <xf numFmtId="171" fontId="2" fillId="0" borderId="10" xfId="53" applyFont="1" applyBorder="1" applyAlignment="1">
      <alignment/>
    </xf>
    <xf numFmtId="10" fontId="2" fillId="0" borderId="10" xfId="51" applyNumberFormat="1" applyFont="1" applyBorder="1" applyAlignment="1">
      <alignment horizontal="right"/>
    </xf>
    <xf numFmtId="177" fontId="2" fillId="0" borderId="10" xfId="51" applyNumberFormat="1" applyFont="1" applyBorder="1" applyAlignment="1">
      <alignment horizontal="right"/>
    </xf>
    <xf numFmtId="176" fontId="2" fillId="0" borderId="10" xfId="51" applyNumberFormat="1" applyFont="1" applyBorder="1" applyAlignment="1">
      <alignment horizontal="right"/>
    </xf>
    <xf numFmtId="171" fontId="2" fillId="0" borderId="0" xfId="53" applyFont="1" applyBorder="1" applyAlignment="1">
      <alignment/>
    </xf>
    <xf numFmtId="175" fontId="2" fillId="0" borderId="0" xfId="51" applyNumberFormat="1" applyFont="1" applyBorder="1" applyAlignment="1">
      <alignment/>
    </xf>
    <xf numFmtId="171" fontId="2" fillId="0" borderId="10" xfId="53" applyFont="1" applyFill="1" applyBorder="1" applyAlignment="1">
      <alignment/>
    </xf>
    <xf numFmtId="173" fontId="2" fillId="0" borderId="10" xfId="0" applyNumberFormat="1" applyFont="1" applyBorder="1" applyAlignment="1">
      <alignment horizontal="right"/>
    </xf>
    <xf numFmtId="171" fontId="2" fillId="24" borderId="10" xfId="53" applyFont="1" applyFill="1" applyBorder="1" applyAlignment="1">
      <alignment/>
    </xf>
    <xf numFmtId="173" fontId="2" fillId="0" borderId="0" xfId="0" applyNumberFormat="1" applyFont="1" applyFill="1" applyBorder="1" applyAlignment="1">
      <alignment horizontal="left"/>
    </xf>
    <xf numFmtId="171" fontId="2" fillId="0" borderId="0" xfId="53" applyFont="1" applyFill="1" applyBorder="1" applyAlignment="1">
      <alignment/>
    </xf>
    <xf numFmtId="175" fontId="2" fillId="0" borderId="0" xfId="51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 horizontal="right"/>
    </xf>
    <xf numFmtId="173" fontId="2" fillId="24" borderId="0" xfId="0" applyNumberFormat="1" applyFont="1" applyFill="1" applyBorder="1" applyAlignment="1">
      <alignment horizontal="center"/>
    </xf>
    <xf numFmtId="171" fontId="2" fillId="24" borderId="11" xfId="53" applyFont="1" applyFill="1" applyBorder="1" applyAlignment="1">
      <alignment horizontal="center" vertical="center" wrapText="1"/>
    </xf>
    <xf numFmtId="171" fontId="2" fillId="24" borderId="12" xfId="53" applyFont="1" applyFill="1" applyBorder="1" applyAlignment="1">
      <alignment horizontal="center" vertical="center" wrapText="1"/>
    </xf>
    <xf numFmtId="171" fontId="2" fillId="0" borderId="10" xfId="0" applyNumberFormat="1" applyFont="1" applyBorder="1" applyAlignment="1">
      <alignment/>
    </xf>
    <xf numFmtId="171" fontId="2" fillId="24" borderId="10" xfId="53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71" fontId="2" fillId="0" borderId="0" xfId="53" applyFont="1" applyAlignment="1">
      <alignment/>
    </xf>
    <xf numFmtId="0" fontId="2" fillId="0" borderId="0" xfId="0" applyFont="1" applyAlignment="1">
      <alignment horizontal="center"/>
    </xf>
    <xf numFmtId="173" fontId="4" fillId="0" borderId="10" xfId="0" applyNumberFormat="1" applyFont="1" applyBorder="1" applyAlignment="1" quotePrefix="1">
      <alignment horizontal="right"/>
    </xf>
    <xf numFmtId="171" fontId="2" fillId="0" borderId="12" xfId="53" applyFont="1" applyBorder="1" applyAlignment="1">
      <alignment/>
    </xf>
    <xf numFmtId="10" fontId="2" fillId="0" borderId="12" xfId="51" applyNumberFormat="1" applyFont="1" applyBorder="1" applyAlignment="1">
      <alignment horizontal="right"/>
    </xf>
    <xf numFmtId="17" fontId="4" fillId="0" borderId="0" xfId="0" applyNumberFormat="1" applyFont="1" applyAlignment="1">
      <alignment/>
    </xf>
    <xf numFmtId="10" fontId="4" fillId="0" borderId="0" xfId="51" applyNumberFormat="1" applyFont="1" applyFill="1" applyBorder="1" applyAlignment="1">
      <alignment horizontal="right"/>
    </xf>
    <xf numFmtId="171" fontId="7" fillId="0" borderId="10" xfId="53" applyFont="1" applyFill="1" applyBorder="1" applyAlignment="1">
      <alignment vertical="center"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10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2" fillId="0" borderId="10" xfId="51" applyNumberFormat="1" applyFont="1" applyBorder="1" applyAlignment="1" applyProtection="1">
      <alignment horizontal="right"/>
      <protection locked="0"/>
    </xf>
    <xf numFmtId="177" fontId="2" fillId="0" borderId="10" xfId="51" applyNumberFormat="1" applyFont="1" applyBorder="1" applyAlignment="1" applyProtection="1">
      <alignment horizontal="right"/>
      <protection locked="0"/>
    </xf>
    <xf numFmtId="10" fontId="4" fillId="0" borderId="10" xfId="51" applyNumberFormat="1" applyFont="1" applyBorder="1" applyAlignment="1" applyProtection="1">
      <alignment horizontal="right"/>
      <protection locked="0"/>
    </xf>
    <xf numFmtId="177" fontId="4" fillId="0" borderId="10" xfId="51" applyNumberFormat="1" applyFont="1" applyBorder="1" applyAlignment="1" applyProtection="1">
      <alignment horizontal="right"/>
      <protection locked="0"/>
    </xf>
    <xf numFmtId="176" fontId="2" fillId="0" borderId="10" xfId="51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73" fontId="2" fillId="0" borderId="0" xfId="0" applyNumberFormat="1" applyFont="1" applyBorder="1" applyAlignment="1" quotePrefix="1">
      <alignment horizontal="right"/>
    </xf>
    <xf numFmtId="171" fontId="2" fillId="0" borderId="10" xfId="53" applyFont="1" applyFill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right"/>
    </xf>
    <xf numFmtId="10" fontId="2" fillId="0" borderId="10" xfId="51" applyNumberFormat="1" applyFont="1" applyFill="1" applyBorder="1" applyAlignment="1">
      <alignment horizontal="right"/>
    </xf>
    <xf numFmtId="173" fontId="2" fillId="0" borderId="10" xfId="0" applyNumberFormat="1" applyFont="1" applyBorder="1" applyAlignment="1" quotePrefix="1">
      <alignment horizontal="right"/>
    </xf>
    <xf numFmtId="173" fontId="2" fillId="0" borderId="10" xfId="0" applyNumberFormat="1" applyFont="1" applyBorder="1" applyAlignment="1">
      <alignment horizontal="right"/>
    </xf>
    <xf numFmtId="171" fontId="2" fillId="0" borderId="11" xfId="53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/>
    </xf>
    <xf numFmtId="171" fontId="2" fillId="0" borderId="10" xfId="53" applyFont="1" applyFill="1" applyBorder="1" applyAlignment="1">
      <alignment vertical="center"/>
    </xf>
    <xf numFmtId="10" fontId="2" fillId="0" borderId="10" xfId="51" applyNumberFormat="1" applyFont="1" applyBorder="1" applyAlignment="1">
      <alignment horizontal="right"/>
    </xf>
    <xf numFmtId="177" fontId="2" fillId="0" borderId="10" xfId="51" applyNumberFormat="1" applyFont="1" applyBorder="1" applyAlignment="1">
      <alignment horizontal="right"/>
    </xf>
    <xf numFmtId="14" fontId="2" fillId="0" borderId="11" xfId="53" applyNumberFormat="1" applyFont="1" applyFill="1" applyBorder="1" applyAlignment="1">
      <alignment horizontal="center" vertical="center"/>
    </xf>
    <xf numFmtId="173" fontId="2" fillId="25" borderId="10" xfId="0" applyNumberFormat="1" applyFont="1" applyFill="1" applyBorder="1" applyAlignment="1">
      <alignment horizontal="right"/>
    </xf>
    <xf numFmtId="171" fontId="2" fillId="25" borderId="11" xfId="53" applyFont="1" applyFill="1" applyBorder="1" applyAlignment="1">
      <alignment horizontal="right" vertical="center" wrapText="1"/>
    </xf>
    <xf numFmtId="10" fontId="2" fillId="25" borderId="11" xfId="0" applyNumberFormat="1" applyFont="1" applyFill="1" applyBorder="1" applyAlignment="1">
      <alignment horizontal="right" vertical="center" wrapText="1"/>
    </xf>
    <xf numFmtId="171" fontId="2" fillId="25" borderId="11" xfId="53" applyFont="1" applyFill="1" applyBorder="1" applyAlignment="1">
      <alignment horizontal="center" vertical="center" wrapText="1"/>
    </xf>
    <xf numFmtId="0" fontId="0" fillId="25" borderId="0" xfId="0" applyFill="1" applyAlignment="1">
      <alignment vertical="center" wrapText="1"/>
    </xf>
    <xf numFmtId="171" fontId="2" fillId="25" borderId="10" xfId="53" applyFont="1" applyFill="1" applyBorder="1" applyAlignment="1">
      <alignment/>
    </xf>
    <xf numFmtId="175" fontId="2" fillId="25" borderId="0" xfId="51" applyNumberFormat="1" applyFont="1" applyFill="1" applyBorder="1" applyAlignment="1">
      <alignment/>
    </xf>
    <xf numFmtId="171" fontId="2" fillId="25" borderId="0" xfId="53" applyFont="1" applyFill="1" applyBorder="1" applyAlignment="1">
      <alignment/>
    </xf>
    <xf numFmtId="0" fontId="0" fillId="25" borderId="0" xfId="0" applyFill="1" applyAlignment="1">
      <alignment/>
    </xf>
    <xf numFmtId="0" fontId="2" fillId="25" borderId="10" xfId="0" applyFont="1" applyFill="1" applyBorder="1" applyAlignment="1">
      <alignment horizontal="right"/>
    </xf>
    <xf numFmtId="173" fontId="3" fillId="0" borderId="0" xfId="0" applyNumberFormat="1" applyFont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1" fontId="2" fillId="24" borderId="11" xfId="53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showGridLines="0" tabSelected="1" view="pageBreakPreview" zoomScale="79" zoomScaleSheetLayoutView="79" zoomScalePageLayoutView="0" workbookViewId="0" topLeftCell="A30">
      <selection activeCell="A55" sqref="A55:IV55"/>
    </sheetView>
  </sheetViews>
  <sheetFormatPr defaultColWidth="9.140625" defaultRowHeight="16.5" customHeight="1"/>
  <cols>
    <col min="1" max="1" width="34.140625" style="0" customWidth="1"/>
    <col min="2" max="2" width="31.8515625" style="1" customWidth="1"/>
    <col min="3" max="3" width="29.8515625" style="0" customWidth="1"/>
    <col min="4" max="4" width="31.00390625" style="1" customWidth="1"/>
  </cols>
  <sheetData>
    <row r="1" spans="1:4" s="2" customFormat="1" ht="20.25" customHeight="1">
      <c r="A1" s="4" t="s">
        <v>16</v>
      </c>
      <c r="B1" s="5">
        <v>0</v>
      </c>
      <c r="C1" s="6"/>
      <c r="D1" s="5"/>
    </row>
    <row r="2" spans="1:4" s="2" customFormat="1" ht="20.25" customHeight="1">
      <c r="A2" s="4" t="s">
        <v>5</v>
      </c>
      <c r="B2" s="5"/>
      <c r="C2" s="6"/>
      <c r="D2" s="5"/>
    </row>
    <row r="3" spans="1:4" s="2" customFormat="1" ht="20.25" customHeight="1">
      <c r="A3" s="4" t="s">
        <v>10</v>
      </c>
      <c r="B3" s="41"/>
      <c r="C3" s="58" t="s">
        <v>35</v>
      </c>
      <c r="D3" s="59" t="s">
        <v>36</v>
      </c>
    </row>
    <row r="4" spans="1:4" s="2" customFormat="1" ht="19.5" customHeight="1">
      <c r="A4" s="4" t="s">
        <v>6</v>
      </c>
      <c r="B4" s="5" t="s">
        <v>30</v>
      </c>
      <c r="C4" s="6"/>
      <c r="D4" s="5"/>
    </row>
    <row r="5" spans="1:4" s="2" customFormat="1" ht="30.75" customHeight="1">
      <c r="A5" s="7" t="s">
        <v>11</v>
      </c>
      <c r="B5" s="62">
        <v>33024</v>
      </c>
      <c r="C5" s="8" t="s">
        <v>12</v>
      </c>
      <c r="D5" s="62">
        <v>40939</v>
      </c>
    </row>
    <row r="6" spans="1:4" s="2" customFormat="1" ht="35.25" customHeight="1">
      <c r="A6" s="9" t="s">
        <v>9</v>
      </c>
      <c r="B6" s="10" t="s">
        <v>8</v>
      </c>
      <c r="C6" s="11" t="s">
        <v>1</v>
      </c>
      <c r="D6" s="10" t="s">
        <v>2</v>
      </c>
    </row>
    <row r="7" spans="1:4" s="2" customFormat="1" ht="15.75" customHeight="1">
      <c r="A7" s="12">
        <v>33025</v>
      </c>
      <c r="B7" s="13">
        <v>0</v>
      </c>
      <c r="C7" s="14">
        <v>0.0538</v>
      </c>
      <c r="D7" s="13">
        <f>(B7*C7)+B7</f>
        <v>0</v>
      </c>
    </row>
    <row r="8" spans="1:4" s="2" customFormat="1" ht="15.75" customHeight="1">
      <c r="A8" s="12">
        <v>33055</v>
      </c>
      <c r="B8" s="13">
        <v>0</v>
      </c>
      <c r="C8" s="14">
        <v>0.2714</v>
      </c>
      <c r="D8" s="13">
        <f aca="true" t="shared" si="0" ref="D8:D26">(D7*C8)+D7</f>
        <v>0</v>
      </c>
    </row>
    <row r="9" spans="1:4" s="2" customFormat="1" ht="15.75" customHeight="1">
      <c r="A9" s="12">
        <v>33086</v>
      </c>
      <c r="B9" s="13">
        <v>0</v>
      </c>
      <c r="C9" s="14">
        <v>0.0609</v>
      </c>
      <c r="D9" s="13">
        <f t="shared" si="0"/>
        <v>0</v>
      </c>
    </row>
    <row r="10" spans="1:4" s="2" customFormat="1" ht="15.75" customHeight="1">
      <c r="A10" s="12">
        <v>33117</v>
      </c>
      <c r="B10" s="13">
        <v>0</v>
      </c>
      <c r="C10" s="14">
        <v>0.1639</v>
      </c>
      <c r="D10" s="13">
        <f t="shared" si="0"/>
        <v>0</v>
      </c>
    </row>
    <row r="11" spans="1:4" s="2" customFormat="1" ht="15.75" customHeight="1">
      <c r="A11" s="12">
        <v>33177</v>
      </c>
      <c r="B11" s="13">
        <v>0</v>
      </c>
      <c r="C11" s="14">
        <v>0.0609</v>
      </c>
      <c r="D11" s="13">
        <f t="shared" si="0"/>
        <v>0</v>
      </c>
    </row>
    <row r="12" spans="1:4" s="2" customFormat="1" ht="15.75" customHeight="1">
      <c r="A12" s="12">
        <v>33178</v>
      </c>
      <c r="B12" s="13">
        <v>0</v>
      </c>
      <c r="C12" s="14">
        <v>0.2964</v>
      </c>
      <c r="D12" s="13">
        <f t="shared" si="0"/>
        <v>0</v>
      </c>
    </row>
    <row r="13" spans="1:4" s="2" customFormat="1" ht="15.75" customHeight="1">
      <c r="A13" s="12">
        <v>33208</v>
      </c>
      <c r="B13" s="13">
        <v>0</v>
      </c>
      <c r="C13" s="14">
        <v>0.0609</v>
      </c>
      <c r="D13" s="13">
        <f t="shared" si="0"/>
        <v>0</v>
      </c>
    </row>
    <row r="14" spans="1:4" s="2" customFormat="1" ht="15.75" customHeight="1">
      <c r="A14" s="12">
        <v>33269</v>
      </c>
      <c r="B14" s="13">
        <v>0</v>
      </c>
      <c r="C14" s="14">
        <v>0.3948</v>
      </c>
      <c r="D14" s="13">
        <f t="shared" si="0"/>
        <v>0</v>
      </c>
    </row>
    <row r="15" spans="1:4" s="2" customFormat="1" ht="15.75" customHeight="1">
      <c r="A15" s="12">
        <v>33270</v>
      </c>
      <c r="B15" s="13">
        <v>0</v>
      </c>
      <c r="C15" s="14">
        <v>0.2896</v>
      </c>
      <c r="D15" s="13">
        <f t="shared" si="0"/>
        <v>0</v>
      </c>
    </row>
    <row r="16" spans="1:4" s="2" customFormat="1" ht="15.75" customHeight="1">
      <c r="A16" s="12">
        <v>33298</v>
      </c>
      <c r="B16" s="13">
        <v>0</v>
      </c>
      <c r="C16" s="14">
        <v>0.0695</v>
      </c>
      <c r="D16" s="13">
        <f t="shared" si="0"/>
        <v>0</v>
      </c>
    </row>
    <row r="17" spans="1:4" s="2" customFormat="1" ht="15.75" customHeight="1">
      <c r="A17" s="12">
        <v>33482</v>
      </c>
      <c r="B17" s="13">
        <v>0</v>
      </c>
      <c r="C17" s="14">
        <v>1.4706</v>
      </c>
      <c r="D17" s="13">
        <f t="shared" si="0"/>
        <v>0</v>
      </c>
    </row>
    <row r="18" spans="1:4" s="2" customFormat="1" ht="15.75" customHeight="1">
      <c r="A18" s="12">
        <v>33604</v>
      </c>
      <c r="B18" s="13">
        <v>0</v>
      </c>
      <c r="C18" s="14">
        <v>1.1982</v>
      </c>
      <c r="D18" s="13">
        <f t="shared" si="0"/>
        <v>0</v>
      </c>
    </row>
    <row r="19" spans="1:4" s="67" customFormat="1" ht="15.75" customHeight="1">
      <c r="A19" s="63" t="s">
        <v>37</v>
      </c>
      <c r="B19" s="64">
        <v>0</v>
      </c>
      <c r="C19" s="65">
        <v>0.164</v>
      </c>
      <c r="D19" s="66">
        <f t="shared" si="0"/>
        <v>0</v>
      </c>
    </row>
    <row r="20" spans="1:4" s="2" customFormat="1" ht="15.75" customHeight="1">
      <c r="A20" s="12">
        <v>33725</v>
      </c>
      <c r="B20" s="13">
        <v>0</v>
      </c>
      <c r="C20" s="16">
        <v>1.3036</v>
      </c>
      <c r="D20" s="13">
        <f t="shared" si="0"/>
        <v>0</v>
      </c>
    </row>
    <row r="21" spans="1:4" s="2" customFormat="1" ht="15.75" customHeight="1">
      <c r="A21" s="12">
        <v>33848</v>
      </c>
      <c r="B21" s="13">
        <v>0</v>
      </c>
      <c r="C21" s="17">
        <v>1.247869</v>
      </c>
      <c r="D21" s="13">
        <f t="shared" si="0"/>
        <v>0</v>
      </c>
    </row>
    <row r="22" spans="1:4" s="2" customFormat="1" ht="15.75" customHeight="1">
      <c r="A22" s="12">
        <v>33970</v>
      </c>
      <c r="B22" s="13">
        <v>0</v>
      </c>
      <c r="C22" s="17">
        <v>1.412128</v>
      </c>
      <c r="D22" s="13">
        <f t="shared" si="0"/>
        <v>0</v>
      </c>
    </row>
    <row r="23" spans="1:4" ht="16.5" customHeight="1">
      <c r="A23" s="55">
        <v>34029</v>
      </c>
      <c r="B23" s="13">
        <v>0</v>
      </c>
      <c r="C23" s="60">
        <v>0.3667</v>
      </c>
      <c r="D23" s="13">
        <f t="shared" si="0"/>
        <v>0</v>
      </c>
    </row>
    <row r="24" spans="1:4" ht="16.5" customHeight="1">
      <c r="A24" s="55">
        <v>34090</v>
      </c>
      <c r="B24" s="13">
        <v>0</v>
      </c>
      <c r="C24" s="61">
        <v>0.917074</v>
      </c>
      <c r="D24" s="13">
        <f t="shared" si="0"/>
        <v>0</v>
      </c>
    </row>
    <row r="25" spans="1:4" ht="16.5" customHeight="1">
      <c r="A25" s="55">
        <v>34151</v>
      </c>
      <c r="B25" s="13">
        <v>0</v>
      </c>
      <c r="C25" s="60">
        <v>0.4046</v>
      </c>
      <c r="D25" s="13">
        <f t="shared" si="0"/>
        <v>0</v>
      </c>
    </row>
    <row r="26" spans="1:4" ht="16.5" customHeight="1">
      <c r="A26" s="55">
        <v>34182</v>
      </c>
      <c r="B26" s="13">
        <v>0</v>
      </c>
      <c r="C26" s="60">
        <v>0.1926</v>
      </c>
      <c r="D26" s="13">
        <f t="shared" si="0"/>
        <v>0</v>
      </c>
    </row>
    <row r="27" spans="1:4" ht="16.5" customHeight="1">
      <c r="A27" s="55">
        <v>34182</v>
      </c>
      <c r="B27" s="13">
        <v>0</v>
      </c>
      <c r="C27" s="61" t="s">
        <v>23</v>
      </c>
      <c r="D27" s="13">
        <f>D26/1000</f>
        <v>0</v>
      </c>
    </row>
    <row r="28" spans="1:4" ht="16.5" customHeight="1">
      <c r="A28" s="55">
        <v>34213</v>
      </c>
      <c r="B28" s="13">
        <v>0</v>
      </c>
      <c r="C28" s="61">
        <v>0.707363</v>
      </c>
      <c r="D28" s="13">
        <f aca="true" t="shared" si="1" ref="D28:D33">(D27*C28)+D27</f>
        <v>0</v>
      </c>
    </row>
    <row r="29" spans="1:4" ht="16.5" customHeight="1">
      <c r="A29" s="55">
        <v>34243</v>
      </c>
      <c r="B29" s="13">
        <v>0</v>
      </c>
      <c r="C29" s="60">
        <v>0.2517</v>
      </c>
      <c r="D29" s="13">
        <f t="shared" si="1"/>
        <v>0</v>
      </c>
    </row>
    <row r="30" spans="1:4" ht="16.5" customHeight="1">
      <c r="A30" s="55">
        <v>34274</v>
      </c>
      <c r="B30" s="13">
        <v>0</v>
      </c>
      <c r="C30" s="60">
        <v>0.2492</v>
      </c>
      <c r="D30" s="13">
        <f t="shared" si="1"/>
        <v>0</v>
      </c>
    </row>
    <row r="31" spans="1:4" ht="16.5" customHeight="1">
      <c r="A31" s="55">
        <v>34304</v>
      </c>
      <c r="B31" s="13">
        <v>0</v>
      </c>
      <c r="C31" s="60">
        <v>0.2489</v>
      </c>
      <c r="D31" s="13">
        <f t="shared" si="1"/>
        <v>0</v>
      </c>
    </row>
    <row r="32" spans="1:4" ht="16.5" customHeight="1">
      <c r="A32" s="55">
        <v>34335</v>
      </c>
      <c r="B32" s="13">
        <v>0</v>
      </c>
      <c r="C32" s="61">
        <v>0.752841</v>
      </c>
      <c r="D32" s="13">
        <f t="shared" si="1"/>
        <v>0</v>
      </c>
    </row>
    <row r="33" spans="1:4" ht="16.5" customHeight="1">
      <c r="A33" s="55">
        <v>34366</v>
      </c>
      <c r="B33" s="13">
        <v>0</v>
      </c>
      <c r="C33" s="60">
        <v>0.3025</v>
      </c>
      <c r="D33" s="13">
        <f t="shared" si="1"/>
        <v>0</v>
      </c>
    </row>
    <row r="34" spans="1:4" ht="16.5" customHeight="1">
      <c r="A34" s="55">
        <v>34394</v>
      </c>
      <c r="B34" s="13">
        <v>0</v>
      </c>
      <c r="C34" s="61" t="s">
        <v>24</v>
      </c>
      <c r="D34" s="13">
        <f>D33/661.0052</f>
        <v>0</v>
      </c>
    </row>
    <row r="35" spans="1:4" ht="16.5" customHeight="1">
      <c r="A35" s="12">
        <v>34820</v>
      </c>
      <c r="B35" s="13">
        <v>0</v>
      </c>
      <c r="C35" s="17">
        <v>0.428572</v>
      </c>
      <c r="D35" s="13">
        <f aca="true" t="shared" si="2" ref="D35:D52">(D34*C35)+D34</f>
        <v>0</v>
      </c>
    </row>
    <row r="36" spans="1:4" ht="16.5" customHeight="1">
      <c r="A36" s="12">
        <v>35186</v>
      </c>
      <c r="B36" s="13">
        <v>0</v>
      </c>
      <c r="C36" s="16">
        <v>0.15</v>
      </c>
      <c r="D36" s="13">
        <f t="shared" si="2"/>
        <v>0</v>
      </c>
    </row>
    <row r="37" spans="1:4" ht="16.5" customHeight="1">
      <c r="A37" s="12">
        <v>35582</v>
      </c>
      <c r="B37" s="13">
        <v>0</v>
      </c>
      <c r="C37" s="16">
        <v>0.0776</v>
      </c>
      <c r="D37" s="13">
        <f t="shared" si="2"/>
        <v>0</v>
      </c>
    </row>
    <row r="38" spans="1:4" ht="16.5" customHeight="1">
      <c r="A38" s="12">
        <v>35947</v>
      </c>
      <c r="B38" s="13">
        <v>0</v>
      </c>
      <c r="C38" s="16">
        <v>0.0481</v>
      </c>
      <c r="D38" s="13">
        <f t="shared" si="2"/>
        <v>0</v>
      </c>
    </row>
    <row r="39" spans="1:4" ht="16.5" customHeight="1">
      <c r="A39" s="12">
        <v>36312</v>
      </c>
      <c r="B39" s="13">
        <v>0</v>
      </c>
      <c r="C39" s="16">
        <v>0.0461</v>
      </c>
      <c r="D39" s="13">
        <f t="shared" si="2"/>
        <v>0</v>
      </c>
    </row>
    <row r="40" spans="1:4" ht="16.5" customHeight="1">
      <c r="A40" s="12">
        <v>36678</v>
      </c>
      <c r="B40" s="13">
        <v>0</v>
      </c>
      <c r="C40" s="16">
        <v>0.0581</v>
      </c>
      <c r="D40" s="13">
        <f t="shared" si="2"/>
        <v>0</v>
      </c>
    </row>
    <row r="41" spans="1:4" ht="16.5" customHeight="1">
      <c r="A41" s="12">
        <v>37043</v>
      </c>
      <c r="B41" s="13">
        <v>0</v>
      </c>
      <c r="C41" s="16">
        <v>0.0766</v>
      </c>
      <c r="D41" s="13">
        <f t="shared" si="2"/>
        <v>0</v>
      </c>
    </row>
    <row r="42" spans="1:4" ht="16.5" customHeight="1">
      <c r="A42" s="12">
        <v>37408</v>
      </c>
      <c r="B42" s="13">
        <v>0</v>
      </c>
      <c r="C42" s="16">
        <v>0.092</v>
      </c>
      <c r="D42" s="13">
        <f t="shared" si="2"/>
        <v>0</v>
      </c>
    </row>
    <row r="43" spans="1:4" ht="16.5" customHeight="1">
      <c r="A43" s="12">
        <v>37773</v>
      </c>
      <c r="B43" s="13">
        <v>0</v>
      </c>
      <c r="C43" s="16">
        <v>0.1971</v>
      </c>
      <c r="D43" s="13">
        <f t="shared" si="2"/>
        <v>0</v>
      </c>
    </row>
    <row r="44" spans="1:4" ht="16.5" customHeight="1">
      <c r="A44" s="12">
        <v>38108</v>
      </c>
      <c r="B44" s="13">
        <v>0</v>
      </c>
      <c r="C44" s="16">
        <v>0.0453</v>
      </c>
      <c r="D44" s="13">
        <f t="shared" si="2"/>
        <v>0</v>
      </c>
    </row>
    <row r="45" spans="1:4" ht="16.5" customHeight="1">
      <c r="A45" s="12">
        <v>38473</v>
      </c>
      <c r="B45" s="13">
        <v>0</v>
      </c>
      <c r="C45" s="18">
        <v>0.06355</v>
      </c>
      <c r="D45" s="13">
        <f t="shared" si="2"/>
        <v>0</v>
      </c>
    </row>
    <row r="46" spans="1:4" ht="16.5" customHeight="1">
      <c r="A46" s="12">
        <v>38808</v>
      </c>
      <c r="B46" s="13">
        <v>0</v>
      </c>
      <c r="C46" s="16">
        <v>0.05</v>
      </c>
      <c r="D46" s="13">
        <f t="shared" si="2"/>
        <v>0</v>
      </c>
    </row>
    <row r="47" spans="1:4" ht="16.5" customHeight="1">
      <c r="A47" s="12">
        <v>39173</v>
      </c>
      <c r="B47" s="13">
        <v>0</v>
      </c>
      <c r="C47" s="16">
        <v>0.033</v>
      </c>
      <c r="D47" s="13">
        <f t="shared" si="2"/>
        <v>0</v>
      </c>
    </row>
    <row r="48" spans="1:4" ht="16.5" customHeight="1">
      <c r="A48" s="12">
        <v>39508</v>
      </c>
      <c r="B48" s="13">
        <v>0</v>
      </c>
      <c r="C48" s="16">
        <v>0.05</v>
      </c>
      <c r="D48" s="13">
        <f t="shared" si="2"/>
        <v>0</v>
      </c>
    </row>
    <row r="49" spans="1:4" ht="16.5" customHeight="1">
      <c r="A49" s="53" t="s">
        <v>31</v>
      </c>
      <c r="B49" s="52">
        <v>0</v>
      </c>
      <c r="C49" s="54">
        <v>0.0592</v>
      </c>
      <c r="D49" s="13">
        <f t="shared" si="2"/>
        <v>0</v>
      </c>
    </row>
    <row r="50" spans="1:4" ht="16.5" customHeight="1">
      <c r="A50" s="56" t="s">
        <v>32</v>
      </c>
      <c r="B50" s="57">
        <v>0</v>
      </c>
      <c r="C50" s="16">
        <v>0.0772</v>
      </c>
      <c r="D50" s="13">
        <f t="shared" si="2"/>
        <v>0</v>
      </c>
    </row>
    <row r="51" spans="1:4" ht="16.5" customHeight="1">
      <c r="A51" s="56" t="s">
        <v>33</v>
      </c>
      <c r="B51" s="57">
        <v>0</v>
      </c>
      <c r="C51" s="16">
        <v>0.0647</v>
      </c>
      <c r="D51" s="13">
        <f t="shared" si="2"/>
        <v>0</v>
      </c>
    </row>
    <row r="52" spans="1:4" ht="16.5" customHeight="1">
      <c r="A52" s="56" t="s">
        <v>34</v>
      </c>
      <c r="B52" s="57">
        <v>0</v>
      </c>
      <c r="C52" s="16">
        <v>0.0608</v>
      </c>
      <c r="D52" s="13">
        <f t="shared" si="2"/>
        <v>0</v>
      </c>
    </row>
    <row r="53" spans="1:4" ht="16.5" customHeight="1">
      <c r="A53" s="51"/>
      <c r="B53" s="37"/>
      <c r="C53" s="38"/>
      <c r="D53" s="37"/>
    </row>
    <row r="54" spans="1:4" ht="16.5" customHeight="1">
      <c r="A54" s="73" t="s">
        <v>17</v>
      </c>
      <c r="B54" s="73"/>
      <c r="C54" s="20"/>
      <c r="D54" s="19"/>
    </row>
    <row r="55" spans="1:4" s="71" customFormat="1" ht="16.5" customHeight="1">
      <c r="A55" s="72" t="s">
        <v>4</v>
      </c>
      <c r="B55" s="68">
        <v>0</v>
      </c>
      <c r="C55" s="69"/>
      <c r="D55" s="70"/>
    </row>
    <row r="56" spans="1:4" s="71" customFormat="1" ht="16.5" customHeight="1">
      <c r="A56" s="63" t="s">
        <v>25</v>
      </c>
      <c r="B56" s="68">
        <v>0</v>
      </c>
      <c r="C56" s="69"/>
      <c r="D56" s="70"/>
    </row>
    <row r="57" spans="1:4" s="71" customFormat="1" ht="16.5" customHeight="1">
      <c r="A57" s="63" t="s">
        <v>26</v>
      </c>
      <c r="B57" s="68">
        <v>0</v>
      </c>
      <c r="C57" s="69"/>
      <c r="D57" s="70"/>
    </row>
    <row r="58" spans="1:4" s="71" customFormat="1" ht="15.75" customHeight="1">
      <c r="A58" s="63" t="s">
        <v>29</v>
      </c>
      <c r="B58" s="68">
        <v>0</v>
      </c>
      <c r="C58" s="69"/>
      <c r="D58" s="70"/>
    </row>
    <row r="59" spans="1:4" s="71" customFormat="1" ht="16.5" customHeight="1">
      <c r="A59" s="63" t="s">
        <v>38</v>
      </c>
      <c r="B59" s="68">
        <v>0</v>
      </c>
      <c r="C59" s="69"/>
      <c r="D59" s="70"/>
    </row>
    <row r="60" spans="1:4" ht="16.5" customHeight="1">
      <c r="A60" s="22" t="s">
        <v>7</v>
      </c>
      <c r="B60" s="23">
        <f>SUM(B55:B59)</f>
        <v>0</v>
      </c>
      <c r="C60" s="20"/>
      <c r="D60" s="19"/>
    </row>
    <row r="61" spans="1:4" ht="16.5" customHeight="1">
      <c r="A61" s="24" t="s">
        <v>27</v>
      </c>
      <c r="B61" s="25"/>
      <c r="C61" s="26"/>
      <c r="D61" s="25"/>
    </row>
    <row r="62" spans="1:4" ht="16.5" customHeight="1">
      <c r="A62" s="27"/>
      <c r="B62" s="25"/>
      <c r="C62" s="26"/>
      <c r="D62" s="25"/>
    </row>
    <row r="63" spans="1:4" ht="16.5" customHeight="1">
      <c r="A63" s="74" t="s">
        <v>13</v>
      </c>
      <c r="B63" s="74"/>
      <c r="C63" s="74"/>
      <c r="D63" s="74"/>
    </row>
    <row r="64" spans="1:4" s="3" customFormat="1" ht="16.5" customHeight="1">
      <c r="A64" s="28"/>
      <c r="B64" s="75" t="s">
        <v>18</v>
      </c>
      <c r="C64" s="75"/>
      <c r="D64" s="30" t="s">
        <v>22</v>
      </c>
    </row>
    <row r="65" spans="1:4" s="3" customFormat="1" ht="16.5" customHeight="1">
      <c r="A65" s="9" t="s">
        <v>0</v>
      </c>
      <c r="B65" s="29" t="s">
        <v>19</v>
      </c>
      <c r="C65" s="9" t="s">
        <v>20</v>
      </c>
      <c r="D65" s="29" t="s">
        <v>21</v>
      </c>
    </row>
    <row r="66" spans="1:4" ht="16.5" customHeight="1">
      <c r="A66" s="12"/>
      <c r="B66" s="21">
        <v>0</v>
      </c>
      <c r="C66" s="31">
        <v>0</v>
      </c>
      <c r="D66" s="15">
        <f>C66-B66</f>
        <v>0</v>
      </c>
    </row>
    <row r="67" spans="1:4" ht="16.5" customHeight="1">
      <c r="A67" s="12"/>
      <c r="B67" s="21">
        <v>0</v>
      </c>
      <c r="C67" s="31">
        <v>0</v>
      </c>
      <c r="D67" s="15">
        <f aca="true" t="shared" si="3" ref="D67:D74">C67-B67</f>
        <v>0</v>
      </c>
    </row>
    <row r="68" spans="1:4" s="2" customFormat="1" ht="15.75" customHeight="1">
      <c r="A68" s="12"/>
      <c r="B68" s="21">
        <v>0</v>
      </c>
      <c r="C68" s="31">
        <v>0</v>
      </c>
      <c r="D68" s="15">
        <f t="shared" si="3"/>
        <v>0</v>
      </c>
    </row>
    <row r="69" spans="1:4" ht="16.5" customHeight="1">
      <c r="A69" s="12"/>
      <c r="B69" s="21">
        <v>0</v>
      </c>
      <c r="C69" s="31">
        <v>0</v>
      </c>
      <c r="D69" s="15">
        <f t="shared" si="3"/>
        <v>0</v>
      </c>
    </row>
    <row r="70" spans="1:4" ht="16.5" customHeight="1">
      <c r="A70" s="12"/>
      <c r="B70" s="21">
        <v>0</v>
      </c>
      <c r="C70" s="31">
        <v>0</v>
      </c>
      <c r="D70" s="15">
        <f t="shared" si="3"/>
        <v>0</v>
      </c>
    </row>
    <row r="71" spans="1:4" ht="16.5" customHeight="1">
      <c r="A71" s="12"/>
      <c r="B71" s="21">
        <v>0</v>
      </c>
      <c r="C71" s="31">
        <v>0</v>
      </c>
      <c r="D71" s="15">
        <f t="shared" si="3"/>
        <v>0</v>
      </c>
    </row>
    <row r="72" spans="1:4" ht="16.5" customHeight="1">
      <c r="A72" s="12"/>
      <c r="B72" s="21">
        <v>0</v>
      </c>
      <c r="C72" s="31">
        <v>0</v>
      </c>
      <c r="D72" s="15">
        <f t="shared" si="3"/>
        <v>0</v>
      </c>
    </row>
    <row r="73" spans="1:4" ht="16.5" customHeight="1">
      <c r="A73" s="12"/>
      <c r="B73" s="21">
        <v>0</v>
      </c>
      <c r="C73" s="31">
        <v>0</v>
      </c>
      <c r="D73" s="15">
        <f t="shared" si="3"/>
        <v>0</v>
      </c>
    </row>
    <row r="74" spans="1:4" ht="16.5" customHeight="1">
      <c r="A74" s="12"/>
      <c r="B74" s="21">
        <v>0</v>
      </c>
      <c r="C74" s="31">
        <v>0</v>
      </c>
      <c r="D74" s="15">
        <f t="shared" si="3"/>
        <v>0</v>
      </c>
    </row>
    <row r="75" spans="1:4" ht="16.5" customHeight="1">
      <c r="A75" s="12"/>
      <c r="B75" s="21">
        <v>0</v>
      </c>
      <c r="C75" s="31">
        <v>0</v>
      </c>
      <c r="D75" s="15">
        <f>C75-B75</f>
        <v>0</v>
      </c>
    </row>
    <row r="76" spans="1:4" ht="16.5" customHeight="1">
      <c r="A76" s="32" t="s">
        <v>3</v>
      </c>
      <c r="B76" s="32">
        <f>SUM(B66:B75)</f>
        <v>0</v>
      </c>
      <c r="C76" s="32">
        <v>0</v>
      </c>
      <c r="D76" s="32">
        <f>SUM(D66:D75)</f>
        <v>0</v>
      </c>
    </row>
    <row r="77" spans="1:4" ht="16.5" customHeight="1">
      <c r="A77" s="33"/>
      <c r="B77" s="34"/>
      <c r="C77" s="33"/>
      <c r="D77" s="34"/>
    </row>
    <row r="78" spans="1:4" ht="16.5" customHeight="1">
      <c r="A78" s="33"/>
      <c r="B78" s="34"/>
      <c r="C78" s="33" t="s">
        <v>28</v>
      </c>
      <c r="D78" s="34"/>
    </row>
    <row r="79" spans="1:4" ht="16.5" customHeight="1">
      <c r="A79" s="33"/>
      <c r="B79" s="34"/>
      <c r="C79" s="33"/>
      <c r="D79" s="34"/>
    </row>
    <row r="80" spans="1:4" ht="16.5" customHeight="1">
      <c r="A80" s="35" t="s">
        <v>14</v>
      </c>
      <c r="B80" s="34"/>
      <c r="C80" s="35" t="s">
        <v>15</v>
      </c>
      <c r="D80" s="34"/>
    </row>
    <row r="83" ht="21.75" customHeight="1"/>
  </sheetData>
  <sheetProtection/>
  <mergeCells count="3">
    <mergeCell ref="A54:B54"/>
    <mergeCell ref="A63:D63"/>
    <mergeCell ref="B64:C64"/>
  </mergeCells>
  <printOptions/>
  <pageMargins left="0.66" right="0.36" top="0.31" bottom="0.41" header="0.29" footer="0.22"/>
  <pageSetup horizontalDpi="600" verticalDpi="600" orientation="portrait" paperSize="9" scale="60" r:id="rId1"/>
  <headerFooter alignWithMargins="0">
    <oddFooter>&amp;C&amp;8&amp;P de &amp;N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31">
      <selection activeCell="B52" sqref="B52"/>
    </sheetView>
  </sheetViews>
  <sheetFormatPr defaultColWidth="9.140625" defaultRowHeight="12.75"/>
  <cols>
    <col min="1" max="1" width="14.28125" style="0" bestFit="1" customWidth="1"/>
    <col min="2" max="2" width="35.57421875" style="0" customWidth="1"/>
    <col min="3" max="3" width="38.28125" style="0" customWidth="1"/>
    <col min="4" max="4" width="29.57421875" style="50" bestFit="1" customWidth="1"/>
  </cols>
  <sheetData>
    <row r="1" spans="1:4" ht="16.5">
      <c r="A1" s="12">
        <v>33025</v>
      </c>
      <c r="B1" s="43">
        <f>PLANILHA!B7</f>
        <v>0</v>
      </c>
      <c r="C1" s="42">
        <f>(B1*D1)+B1</f>
        <v>0</v>
      </c>
      <c r="D1" s="44">
        <v>0.0538</v>
      </c>
    </row>
    <row r="2" spans="1:4" ht="16.5">
      <c r="A2" s="12">
        <v>33055</v>
      </c>
      <c r="B2" s="43">
        <f>PLANILHA!B8</f>
        <v>0</v>
      </c>
      <c r="C2" s="42">
        <f>((C1+B2)*D2)+(C1+B2)</f>
        <v>0</v>
      </c>
      <c r="D2" s="44">
        <v>0.2714</v>
      </c>
    </row>
    <row r="3" spans="1:4" ht="16.5">
      <c r="A3" s="12">
        <v>33086</v>
      </c>
      <c r="B3" s="43">
        <f>PLANILHA!B9</f>
        <v>0</v>
      </c>
      <c r="C3" s="42">
        <f aca="true" t="shared" si="0" ref="C3:C19">((C2+B3)*D3)+(C2+B3)</f>
        <v>0</v>
      </c>
      <c r="D3" s="44">
        <v>0.0609</v>
      </c>
    </row>
    <row r="4" spans="1:4" ht="16.5">
      <c r="A4" s="12">
        <v>33117</v>
      </c>
      <c r="B4" s="43">
        <f>PLANILHA!B10</f>
        <v>0</v>
      </c>
      <c r="C4" s="42">
        <f t="shared" si="0"/>
        <v>0</v>
      </c>
      <c r="D4" s="44">
        <v>0.1639</v>
      </c>
    </row>
    <row r="5" spans="1:4" ht="16.5">
      <c r="A5" s="12">
        <v>33177</v>
      </c>
      <c r="B5" s="43">
        <f>PLANILHA!B11</f>
        <v>0</v>
      </c>
      <c r="C5" s="42">
        <f t="shared" si="0"/>
        <v>0</v>
      </c>
      <c r="D5" s="44">
        <v>0.0609</v>
      </c>
    </row>
    <row r="6" spans="1:4" ht="16.5">
      <c r="A6" s="12">
        <v>33178</v>
      </c>
      <c r="B6" s="43">
        <f>PLANILHA!B12</f>
        <v>0</v>
      </c>
      <c r="C6" s="42">
        <f t="shared" si="0"/>
        <v>0</v>
      </c>
      <c r="D6" s="44">
        <v>0.2964</v>
      </c>
    </row>
    <row r="7" spans="1:4" ht="16.5">
      <c r="A7" s="12">
        <v>33208</v>
      </c>
      <c r="B7" s="43">
        <f>PLANILHA!B13</f>
        <v>0</v>
      </c>
      <c r="C7" s="42">
        <f t="shared" si="0"/>
        <v>0</v>
      </c>
      <c r="D7" s="44">
        <v>0.0609</v>
      </c>
    </row>
    <row r="8" spans="1:4" ht="16.5">
      <c r="A8" s="12">
        <v>33269</v>
      </c>
      <c r="B8" s="43">
        <f>PLANILHA!B14</f>
        <v>0</v>
      </c>
      <c r="C8" s="42">
        <f t="shared" si="0"/>
        <v>0</v>
      </c>
      <c r="D8" s="44">
        <v>0.3948</v>
      </c>
    </row>
    <row r="9" spans="1:4" ht="16.5">
      <c r="A9" s="12">
        <v>33270</v>
      </c>
      <c r="B9" s="43">
        <f>PLANILHA!B15</f>
        <v>0</v>
      </c>
      <c r="C9" s="42">
        <f t="shared" si="0"/>
        <v>0</v>
      </c>
      <c r="D9" s="44">
        <v>0.2896</v>
      </c>
    </row>
    <row r="10" spans="1:4" ht="16.5">
      <c r="A10" s="12">
        <v>33298</v>
      </c>
      <c r="B10" s="43">
        <f>PLANILHA!B16</f>
        <v>0</v>
      </c>
      <c r="C10" s="42">
        <f t="shared" si="0"/>
        <v>0</v>
      </c>
      <c r="D10" s="44">
        <v>0.0695</v>
      </c>
    </row>
    <row r="11" spans="1:4" ht="16.5">
      <c r="A11" s="12">
        <v>33482</v>
      </c>
      <c r="B11" s="43">
        <f>PLANILHA!B17</f>
        <v>0</v>
      </c>
      <c r="C11" s="42">
        <f t="shared" si="0"/>
        <v>0</v>
      </c>
      <c r="D11" s="44">
        <v>1.4706</v>
      </c>
    </row>
    <row r="12" spans="1:4" ht="16.5">
      <c r="A12" s="12">
        <v>33604</v>
      </c>
      <c r="B12" s="43">
        <f>PLANILHA!B18</f>
        <v>0</v>
      </c>
      <c r="C12" s="42">
        <f t="shared" si="0"/>
        <v>0</v>
      </c>
      <c r="D12" s="44">
        <v>1.1982</v>
      </c>
    </row>
    <row r="13" spans="1:4" ht="16.5">
      <c r="A13" s="12">
        <v>33725</v>
      </c>
      <c r="B13" s="43">
        <f>PLANILHA!B20</f>
        <v>0</v>
      </c>
      <c r="C13" s="42">
        <f>((C12+B13)*D13)+(C12+B13)</f>
        <v>0</v>
      </c>
      <c r="D13" s="45">
        <v>1.3036</v>
      </c>
    </row>
    <row r="14" spans="1:4" ht="16.5">
      <c r="A14" s="12">
        <v>33848</v>
      </c>
      <c r="B14" s="43">
        <f>PLANILHA!B21</f>
        <v>0</v>
      </c>
      <c r="C14" s="42">
        <f t="shared" si="0"/>
        <v>0</v>
      </c>
      <c r="D14" s="46">
        <v>1.247869</v>
      </c>
    </row>
    <row r="15" spans="1:4" ht="16.5">
      <c r="A15" s="12">
        <v>33970</v>
      </c>
      <c r="B15" s="43">
        <f>PLANILHA!B22</f>
        <v>0</v>
      </c>
      <c r="C15" s="42">
        <f t="shared" si="0"/>
        <v>0</v>
      </c>
      <c r="D15" s="46">
        <v>1.412128</v>
      </c>
    </row>
    <row r="16" spans="1:4" ht="16.5">
      <c r="A16" s="36">
        <v>34029</v>
      </c>
      <c r="B16" s="43">
        <f>PLANILHA!B23</f>
        <v>0</v>
      </c>
      <c r="C16" s="42">
        <f t="shared" si="0"/>
        <v>0</v>
      </c>
      <c r="D16" s="47">
        <v>0.3667</v>
      </c>
    </row>
    <row r="17" spans="1:4" ht="16.5">
      <c r="A17" s="12">
        <v>34090</v>
      </c>
      <c r="B17" s="43">
        <f>PLANILHA!B24</f>
        <v>0</v>
      </c>
      <c r="C17" s="42">
        <f t="shared" si="0"/>
        <v>0</v>
      </c>
      <c r="D17" s="46">
        <v>0.917074</v>
      </c>
    </row>
    <row r="18" spans="1:4" ht="16.5">
      <c r="A18" s="36">
        <v>34151</v>
      </c>
      <c r="B18" s="43">
        <f>PLANILHA!B25</f>
        <v>0</v>
      </c>
      <c r="C18" s="42">
        <f t="shared" si="0"/>
        <v>0</v>
      </c>
      <c r="D18" s="47">
        <v>0.4046</v>
      </c>
    </row>
    <row r="19" spans="1:4" ht="16.5">
      <c r="A19" s="36">
        <v>34182</v>
      </c>
      <c r="B19" s="43">
        <f>PLANILHA!B26</f>
        <v>0</v>
      </c>
      <c r="C19" s="42">
        <f t="shared" si="0"/>
        <v>0</v>
      </c>
      <c r="D19" s="47">
        <v>0.1926</v>
      </c>
    </row>
    <row r="20" spans="1:4" ht="16.5">
      <c r="A20" s="36">
        <v>34182</v>
      </c>
      <c r="B20" s="43">
        <f>PLANILHA!B27</f>
        <v>0</v>
      </c>
      <c r="C20" s="42">
        <f>(C19+B20)/1000</f>
        <v>0</v>
      </c>
      <c r="D20" s="48" t="s">
        <v>23</v>
      </c>
    </row>
    <row r="21" spans="1:4" ht="16.5">
      <c r="A21" s="12">
        <v>34213</v>
      </c>
      <c r="B21" s="43">
        <f>PLANILHA!B28</f>
        <v>0</v>
      </c>
      <c r="C21" s="42">
        <f>(C20+B21)*D21+B21+C20</f>
        <v>0</v>
      </c>
      <c r="D21" s="46">
        <v>0.707363</v>
      </c>
    </row>
    <row r="22" spans="1:4" ht="16.5">
      <c r="A22" s="36">
        <v>34243</v>
      </c>
      <c r="B22" s="43">
        <f>PLANILHA!B29</f>
        <v>0</v>
      </c>
      <c r="C22" s="42">
        <f aca="true" t="shared" si="1" ref="C22:C41">(C21+B22)*D22+B22+C21</f>
        <v>0</v>
      </c>
      <c r="D22" s="47">
        <v>0.2517</v>
      </c>
    </row>
    <row r="23" spans="1:4" ht="16.5">
      <c r="A23" s="36">
        <v>34274</v>
      </c>
      <c r="B23" s="43">
        <f>PLANILHA!B30</f>
        <v>0</v>
      </c>
      <c r="C23" s="42">
        <f t="shared" si="1"/>
        <v>0</v>
      </c>
      <c r="D23" s="47">
        <v>0.2492</v>
      </c>
    </row>
    <row r="24" spans="1:4" ht="16.5">
      <c r="A24" s="36">
        <v>34304</v>
      </c>
      <c r="B24" s="43">
        <f>PLANILHA!B31</f>
        <v>0</v>
      </c>
      <c r="C24" s="42">
        <f t="shared" si="1"/>
        <v>0</v>
      </c>
      <c r="D24" s="47">
        <v>0.2489</v>
      </c>
    </row>
    <row r="25" spans="1:4" ht="16.5">
      <c r="A25" s="12">
        <v>34335</v>
      </c>
      <c r="B25" s="43">
        <f>PLANILHA!B32</f>
        <v>0</v>
      </c>
      <c r="C25" s="42">
        <f t="shared" si="1"/>
        <v>0</v>
      </c>
      <c r="D25" s="46">
        <v>0.752841</v>
      </c>
    </row>
    <row r="26" spans="1:4" ht="16.5">
      <c r="A26" s="36">
        <v>34366</v>
      </c>
      <c r="B26" s="43">
        <f>PLANILHA!B33</f>
        <v>0</v>
      </c>
      <c r="C26" s="42">
        <f t="shared" si="1"/>
        <v>0</v>
      </c>
      <c r="D26" s="47">
        <v>0.3025</v>
      </c>
    </row>
    <row r="27" spans="1:4" ht="16.5">
      <c r="A27" s="36">
        <v>34394</v>
      </c>
      <c r="B27" s="43">
        <f>PLANILHA!B34</f>
        <v>0</v>
      </c>
      <c r="C27" s="42">
        <f>(C26+B27)/661.0052</f>
        <v>0</v>
      </c>
      <c r="D27" s="48" t="s">
        <v>24</v>
      </c>
    </row>
    <row r="28" spans="1:4" ht="16.5">
      <c r="A28" s="12">
        <v>34820</v>
      </c>
      <c r="B28" s="43">
        <f>PLANILHA!B35</f>
        <v>0</v>
      </c>
      <c r="C28" s="42">
        <f t="shared" si="1"/>
        <v>0</v>
      </c>
      <c r="D28" s="46">
        <v>0.428572</v>
      </c>
    </row>
    <row r="29" spans="1:4" ht="16.5">
      <c r="A29" s="12">
        <v>35186</v>
      </c>
      <c r="B29" s="43">
        <f>PLANILHA!B36</f>
        <v>0</v>
      </c>
      <c r="C29" s="42">
        <f t="shared" si="1"/>
        <v>0</v>
      </c>
      <c r="D29" s="45">
        <v>0.15</v>
      </c>
    </row>
    <row r="30" spans="1:4" ht="16.5">
      <c r="A30" s="12">
        <v>35582</v>
      </c>
      <c r="B30" s="43">
        <f>PLANILHA!B37</f>
        <v>0</v>
      </c>
      <c r="C30" s="42">
        <f t="shared" si="1"/>
        <v>0</v>
      </c>
      <c r="D30" s="45">
        <v>0.0776</v>
      </c>
    </row>
    <row r="31" spans="1:4" ht="16.5">
      <c r="A31" s="12">
        <v>35947</v>
      </c>
      <c r="B31" s="43">
        <f>PLANILHA!B38</f>
        <v>0</v>
      </c>
      <c r="C31" s="42">
        <f t="shared" si="1"/>
        <v>0</v>
      </c>
      <c r="D31" s="45">
        <v>0.0481</v>
      </c>
    </row>
    <row r="32" spans="1:4" ht="16.5">
      <c r="A32" s="12">
        <v>36312</v>
      </c>
      <c r="B32" s="43">
        <f>PLANILHA!B39</f>
        <v>0</v>
      </c>
      <c r="C32" s="42">
        <f t="shared" si="1"/>
        <v>0</v>
      </c>
      <c r="D32" s="45">
        <v>0.0461</v>
      </c>
    </row>
    <row r="33" spans="1:4" ht="16.5">
      <c r="A33" s="12">
        <v>36678</v>
      </c>
      <c r="B33" s="43">
        <f>PLANILHA!B40</f>
        <v>0</v>
      </c>
      <c r="C33" s="42">
        <f t="shared" si="1"/>
        <v>0</v>
      </c>
      <c r="D33" s="45">
        <v>0.0581</v>
      </c>
    </row>
    <row r="34" spans="1:4" ht="16.5">
      <c r="A34" s="12">
        <v>37043</v>
      </c>
      <c r="B34" s="43">
        <f>PLANILHA!B41</f>
        <v>0</v>
      </c>
      <c r="C34" s="42">
        <f t="shared" si="1"/>
        <v>0</v>
      </c>
      <c r="D34" s="45">
        <v>0.0766</v>
      </c>
    </row>
    <row r="35" spans="1:4" ht="16.5">
      <c r="A35" s="12">
        <v>37408</v>
      </c>
      <c r="B35" s="43">
        <f>PLANILHA!B42</f>
        <v>0</v>
      </c>
      <c r="C35" s="42">
        <f t="shared" si="1"/>
        <v>0</v>
      </c>
      <c r="D35" s="45">
        <v>0.092</v>
      </c>
    </row>
    <row r="36" spans="1:4" ht="16.5">
      <c r="A36" s="12">
        <v>37773</v>
      </c>
      <c r="B36" s="43">
        <f>PLANILHA!B43</f>
        <v>0</v>
      </c>
      <c r="C36" s="42">
        <f t="shared" si="1"/>
        <v>0</v>
      </c>
      <c r="D36" s="45">
        <v>0.1971</v>
      </c>
    </row>
    <row r="37" spans="1:4" ht="16.5">
      <c r="A37" s="12">
        <v>38108</v>
      </c>
      <c r="B37" s="43">
        <f>PLANILHA!B44</f>
        <v>0</v>
      </c>
      <c r="C37" s="42">
        <f t="shared" si="1"/>
        <v>0</v>
      </c>
      <c r="D37" s="45">
        <v>0.0453</v>
      </c>
    </row>
    <row r="38" spans="1:4" ht="16.5">
      <c r="A38" s="12">
        <v>38473</v>
      </c>
      <c r="B38" s="43">
        <f>PLANILHA!B45</f>
        <v>0</v>
      </c>
      <c r="C38" s="42">
        <f t="shared" si="1"/>
        <v>0</v>
      </c>
      <c r="D38" s="49">
        <v>0.06355</v>
      </c>
    </row>
    <row r="39" spans="1:4" ht="16.5">
      <c r="A39" s="12">
        <v>38808</v>
      </c>
      <c r="B39" s="43">
        <f>PLANILHA!B46</f>
        <v>0</v>
      </c>
      <c r="C39" s="42">
        <f t="shared" si="1"/>
        <v>0</v>
      </c>
      <c r="D39" s="45">
        <v>0.05</v>
      </c>
    </row>
    <row r="40" spans="1:4" ht="16.5">
      <c r="A40" s="12">
        <v>39173</v>
      </c>
      <c r="B40" s="43">
        <f>PLANILHA!B47</f>
        <v>0</v>
      </c>
      <c r="C40" s="42">
        <f t="shared" si="1"/>
        <v>0</v>
      </c>
      <c r="D40" s="45">
        <v>0.033</v>
      </c>
    </row>
    <row r="41" spans="1:4" ht="16.5">
      <c r="A41" s="12">
        <v>39508</v>
      </c>
      <c r="B41" s="43">
        <f>PLANILHA!B48</f>
        <v>0</v>
      </c>
      <c r="C41" s="42">
        <f t="shared" si="1"/>
        <v>0</v>
      </c>
      <c r="D41" s="45">
        <v>0.05</v>
      </c>
    </row>
    <row r="42" spans="1:4" ht="16.5">
      <c r="A42" s="39">
        <v>39845</v>
      </c>
      <c r="B42" s="43">
        <f>PLANILHA!B49</f>
        <v>0</v>
      </c>
      <c r="C42" t="e">
        <f>IF(DATEVALUE(PLANILHA!D5)&gt;=DATEVALUE("01/03/2009"),(C41+B42)*D42+B42+C41,"(Somente p/ os retornos após esse mês)")</f>
        <v>#VALUE!</v>
      </c>
      <c r="D42" s="40">
        <v>0.0592</v>
      </c>
    </row>
    <row r="51" ht="12.75">
      <c r="B51">
        <f>IF(PLANILHA!D49="(Somente p/ os retornos após esse mês)",PLANILHA!D48,PLANILHA!D49)</f>
        <v>0</v>
      </c>
    </row>
  </sheetData>
  <sheetProtection selectLockedCells="1" selectUnlockedCells="1"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do Planejamento, Orçamento e Gestão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joelina.cavalcanti</dc:creator>
  <cp:keywords/>
  <dc:description/>
  <cp:lastModifiedBy>carlos.fulgencio</cp:lastModifiedBy>
  <cp:lastPrinted>2009-10-22T16:30:16Z</cp:lastPrinted>
  <dcterms:created xsi:type="dcterms:W3CDTF">2009-07-31T12:32:06Z</dcterms:created>
  <dcterms:modified xsi:type="dcterms:W3CDTF">2012-05-10T12:57:32Z</dcterms:modified>
  <cp:category/>
  <cp:version/>
  <cp:contentType/>
  <cp:contentStatus/>
</cp:coreProperties>
</file>